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rtascan\bcn\sofimaticadm\Dades\Direccio Recursos Humans\DESENVOLUPAMENT\0. PROVISIO DE LLOCS DE TREBALL\2. PLLT\1. CONVOCATÒRIES\32. CONVOCATÒRIA OPEO_2025_TR20 i 21\3. BASES\1. ANNEXES\"/>
    </mc:Choice>
  </mc:AlternateContent>
  <xr:revisionPtr revIDLastSave="0" documentId="13_ncr:1_{3FD5F0E2-3275-4A2D-9732-B20779F9917C}" xr6:coauthVersionLast="47" xr6:coauthVersionMax="47" xr10:uidLastSave="{00000000-0000-0000-0000-000000000000}"/>
  <workbookProtection workbookAlgorithmName="SHA-512" workbookHashValue="9JZPTFr3Ip7hQERWwU8Ib72tbXGgLez6cpXWNvs9v/GNuuhpKqzk62gCOg5n0ohUeobQldGW3ge4ANDomwHiJA==" workbookSaltValue="fN2WrV1Gtzupa481AHcbOQ==" workbookSpinCount="100000" lockStructure="1"/>
  <bookViews>
    <workbookView xWindow="-120" yWindow="-120" windowWidth="29040" windowHeight="15840" firstSheet="1" activeTab="1" xr2:uid="{00000000-000D-0000-FFFF-FFFF00000000}"/>
  </bookViews>
  <sheets>
    <sheet name="Resum" sheetId="46" state="hidden" r:id="rId1"/>
    <sheet name="BAREM GP2" sheetId="45" r:id="rId2"/>
  </sheets>
  <definedNames>
    <definedName name="_xlnm.Print_Area" localSheetId="1">'BAREM GP2'!$B$2:$H$97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45" l="1"/>
  <c r="J95" i="45" l="1"/>
  <c r="G90" i="45"/>
  <c r="G91" i="45"/>
  <c r="G92" i="45"/>
  <c r="G67" i="45" l="1"/>
  <c r="G56" i="45"/>
  <c r="G57" i="45"/>
  <c r="G72" i="45"/>
  <c r="J41" i="45" l="1"/>
  <c r="J35" i="45"/>
  <c r="J23" i="45"/>
  <c r="G18" i="45" l="1"/>
  <c r="G17" i="45"/>
  <c r="G21" i="45" l="1"/>
  <c r="G23" i="45" s="1"/>
  <c r="H23" i="45" s="1"/>
  <c r="F39" i="45" l="1"/>
  <c r="G39" i="45" s="1"/>
  <c r="G41" i="45" s="1"/>
  <c r="H41" i="45" s="1"/>
  <c r="C15" i="46" l="1"/>
  <c r="J80" i="45"/>
  <c r="H92" i="45" l="1"/>
  <c r="G32" i="45" l="1"/>
  <c r="G33" i="45"/>
  <c r="G66" i="45"/>
  <c r="G68" i="45"/>
  <c r="G31" i="45" l="1"/>
  <c r="H90" i="45" l="1"/>
  <c r="H91" i="45"/>
  <c r="J74" i="45" l="1"/>
  <c r="J61" i="45"/>
  <c r="G29" i="45" l="1"/>
  <c r="G71" i="45" l="1"/>
  <c r="G70" i="45"/>
  <c r="G65" i="45"/>
  <c r="G59" i="45"/>
  <c r="G58" i="45"/>
  <c r="G53" i="45"/>
  <c r="G52" i="45"/>
  <c r="G49" i="45"/>
  <c r="G48" i="45"/>
  <c r="G47" i="45"/>
  <c r="G46" i="45"/>
  <c r="G30" i="45"/>
  <c r="G28" i="45"/>
  <c r="G35" i="45" l="1"/>
  <c r="H35" i="45" s="1"/>
  <c r="G74" i="45"/>
  <c r="H74" i="45" s="1"/>
  <c r="G61" i="45"/>
  <c r="H61" i="45" s="1"/>
  <c r="G80" i="45" l="1"/>
  <c r="H80" i="45" s="1"/>
  <c r="F83" i="45"/>
  <c r="H89" i="45"/>
  <c r="G83" i="45" l="1"/>
  <c r="H83" i="45" s="1"/>
  <c r="G94" i="45"/>
  <c r="H94" i="45" s="1"/>
  <c r="J98" i="45" l="1"/>
  <c r="J101" i="45"/>
</calcChain>
</file>

<file path=xl/sharedStrings.xml><?xml version="1.0" encoding="utf-8"?>
<sst xmlns="http://schemas.openxmlformats.org/spreadsheetml/2006/main" count="120" uniqueCount="97">
  <si>
    <t>Total</t>
  </si>
  <si>
    <t>Tipus</t>
  </si>
  <si>
    <t>Quantitat</t>
  </si>
  <si>
    <t>Puntuació</t>
  </si>
  <si>
    <t>Resultat</t>
  </si>
  <si>
    <t>2.2</t>
  </si>
  <si>
    <t>2.3</t>
  </si>
  <si>
    <t>2.4</t>
  </si>
  <si>
    <t xml:space="preserve">CRÈDIT ECTS = 25 h  </t>
  </si>
  <si>
    <t>2.1. Experiència en el lloc de treball convocat</t>
  </si>
  <si>
    <t>2.3. Experiència en el CSI en el lloc de treball convocat</t>
  </si>
  <si>
    <t>Total Activitat Acadèmica, Científica i Docent</t>
  </si>
  <si>
    <t>Total Experiència Professional</t>
  </si>
  <si>
    <t>TOTAL PUNTUACIÓ</t>
  </si>
  <si>
    <t>Màxims punts</t>
  </si>
  <si>
    <t>Participació en congressos, jornades, seminaris,…:</t>
  </si>
  <si>
    <t>Ponències</t>
  </si>
  <si>
    <t>Comunicacions orals</t>
  </si>
  <si>
    <t>Pòsters</t>
  </si>
  <si>
    <t>Participació com a moderador/a</t>
  </si>
  <si>
    <t>Article original</t>
  </si>
  <si>
    <t>Llibre</t>
  </si>
  <si>
    <t>Capítol de llibre / Col·laborador</t>
  </si>
  <si>
    <t>Articles de revisió</t>
  </si>
  <si>
    <t>Publicacions:</t>
  </si>
  <si>
    <t>Investigador/a principal</t>
  </si>
  <si>
    <t>Col·laborador/a</t>
  </si>
  <si>
    <t>Projectes de recerca:</t>
  </si>
  <si>
    <t xml:space="preserve">2.1 </t>
  </si>
  <si>
    <t>Nombre de dies treballats</t>
  </si>
  <si>
    <t>Experiència en el mateix grup professional del lloc de treball convocat</t>
  </si>
  <si>
    <t>Experiència en el CSI en el mateix grup professional del lloc de treball convocat</t>
  </si>
  <si>
    <t>TOTAL MÈRITS EXPERIÈNCIA PROFESSIONAL</t>
  </si>
  <si>
    <t>Punts màxims</t>
  </si>
  <si>
    <t>Puntuació Procés Selectiu</t>
  </si>
  <si>
    <t>Doctorat</t>
  </si>
  <si>
    <t>Especialitat</t>
  </si>
  <si>
    <r>
      <t xml:space="preserve">Màxim del punt </t>
    </r>
    <r>
      <rPr>
        <b/>
        <sz val="10"/>
        <color theme="1"/>
        <rFont val="Century Gothic"/>
        <family val="2"/>
      </rPr>
      <t>1.1</t>
    </r>
  </si>
  <si>
    <r>
      <t xml:space="preserve">Màxim del punt </t>
    </r>
    <r>
      <rPr>
        <b/>
        <sz val="10"/>
        <rFont val="Century Gothic"/>
        <family val="2"/>
      </rPr>
      <t>1.3</t>
    </r>
  </si>
  <si>
    <r>
      <t xml:space="preserve">Màxim del punt </t>
    </r>
    <r>
      <rPr>
        <b/>
        <sz val="10"/>
        <rFont val="Century Gothic"/>
        <family val="2"/>
      </rPr>
      <t>1.4</t>
    </r>
  </si>
  <si>
    <r>
      <t xml:space="preserve">Màxim del punt </t>
    </r>
    <r>
      <rPr>
        <b/>
        <sz val="10"/>
        <rFont val="Century Gothic"/>
        <family val="2"/>
      </rPr>
      <t>1.</t>
    </r>
  </si>
  <si>
    <r>
      <t xml:space="preserve">Màxim del punt </t>
    </r>
    <r>
      <rPr>
        <b/>
        <sz val="10"/>
        <rFont val="Century Gothic"/>
        <family val="2"/>
      </rPr>
      <t>2.</t>
    </r>
  </si>
  <si>
    <t xml:space="preserve">Nom i cognoms de la persona avaluadora: </t>
  </si>
  <si>
    <t xml:space="preserve">Data de la realització del barem curricular: </t>
  </si>
  <si>
    <t>1. ACTIVITAT ACADÈMICA, CIENTÍFICA I DOCENT</t>
  </si>
  <si>
    <t>2.2. Experiència en el mateix grup professional-rol del lloc de treball convocat</t>
  </si>
  <si>
    <t>2.4. Experiència en el CSI en el mateix grup professional-rol del lloc de treball convocat</t>
  </si>
  <si>
    <r>
      <t xml:space="preserve">2. EXPERIÈNCIA PROFESSIONAL 
</t>
    </r>
    <r>
      <rPr>
        <sz val="11"/>
        <rFont val="Century Gothic"/>
        <family val="2"/>
      </rPr>
      <t>(Merita des de 01/01/2011 fins a la data d'acabament del termini de presentació de sol·licituds)</t>
    </r>
  </si>
  <si>
    <t xml:space="preserve">Nom i cognoms de la persona candidata:  </t>
  </si>
  <si>
    <t xml:space="preserve">Experiència en el lloc de treball convocat </t>
  </si>
  <si>
    <t xml:space="preserve">Experiència en el CSI en el lloc de treball convocat </t>
  </si>
  <si>
    <t>CRÈDIT NO ECTS  I SENSE ESPECIFICAR  = 10 h</t>
  </si>
  <si>
    <t>*El lloc de treball convocat correspon al que consta a l'apartat "LLOC CONVOCAT" a l'Annex I. Llistat de places</t>
  </si>
  <si>
    <t>Hores</t>
  </si>
  <si>
    <t>1.4. Activitat científica</t>
  </si>
  <si>
    <t>1.5. Activitat docent</t>
  </si>
  <si>
    <t>Formació reglada:</t>
  </si>
  <si>
    <r>
      <t xml:space="preserve">1.3 Formació d'actualització de coneixements 
</t>
    </r>
    <r>
      <rPr>
        <b/>
        <sz val="8"/>
        <rFont val="Century Gothic"/>
        <family val="2"/>
      </rPr>
      <t>(merita des de l' 1/1/2015 fins a la data d'acabament del termini de presentació de sol·licituds)</t>
    </r>
  </si>
  <si>
    <t>1.1. Formació de mèrits</t>
  </si>
  <si>
    <t>1.2. Altra formació reglada</t>
  </si>
  <si>
    <t>1.3. Formació d'actualització de coneixements</t>
  </si>
  <si>
    <r>
      <t xml:space="preserve">1.1 Formació de </t>
    </r>
    <r>
      <rPr>
        <b/>
        <u/>
        <sz val="10"/>
        <rFont val="Century Gothic"/>
        <family val="2"/>
      </rPr>
      <t xml:space="preserve">mèrits del lloc de treball </t>
    </r>
    <r>
      <rPr>
        <b/>
        <sz val="10"/>
        <rFont val="Century Gothic"/>
        <family val="2"/>
      </rPr>
      <t xml:space="preserve"> indicada a l'Annex I. Llistat de places</t>
    </r>
  </si>
  <si>
    <r>
      <t>1.5 Activitat docent</t>
    </r>
    <r>
      <rPr>
        <b/>
        <sz val="8"/>
        <rFont val="Century Gothic"/>
        <family val="2"/>
      </rPr>
      <t xml:space="preserve">
(merita des de l' 1/1/2015 fins a la data d'acabament del termini de presentació de sol·licituds)</t>
    </r>
  </si>
  <si>
    <t>Hores/Quantitat</t>
  </si>
  <si>
    <t>Màster/Postgrau/Expert universitari (Quantitat)</t>
  </si>
  <si>
    <t>Especialitat (Quantitat)</t>
  </si>
  <si>
    <r>
      <t xml:space="preserve">Màxim del punt </t>
    </r>
    <r>
      <rPr>
        <b/>
        <sz val="10"/>
        <color theme="1"/>
        <rFont val="Century Gothic"/>
        <family val="2"/>
      </rPr>
      <t>1.2</t>
    </r>
  </si>
  <si>
    <r>
      <t xml:space="preserve">Màxim del punt </t>
    </r>
    <r>
      <rPr>
        <b/>
        <sz val="10"/>
        <rFont val="Century Gothic"/>
        <family val="2"/>
      </rPr>
      <t>1.5</t>
    </r>
  </si>
  <si>
    <t>Docència cursos de pregrau i postgrau</t>
  </si>
  <si>
    <t>Docent professor/a titular en cursos de pregrau i postgrau</t>
  </si>
  <si>
    <t>Docent professor/a associat / tutor acadèmic universitari / docent en cicles formatius</t>
  </si>
  <si>
    <t>Tutor de pràctiques / Col·laborador docent</t>
  </si>
  <si>
    <t>Docent en cursos i seminaris de formació contínua</t>
  </si>
  <si>
    <t>Docència en programes de formació sanitària especialitzada</t>
  </si>
  <si>
    <t>Tutor/a de residents</t>
  </si>
  <si>
    <t>Coordinador/a docent</t>
  </si>
  <si>
    <t>Col·laboració docent</t>
  </si>
  <si>
    <t>Formació relacionada amb el lloc de treball convocat</t>
  </si>
  <si>
    <r>
      <t xml:space="preserve">Quantitat
</t>
    </r>
    <r>
      <rPr>
        <sz val="8"/>
        <rFont val="Century Gothic"/>
        <family val="2"/>
      </rPr>
      <t>(per any acadèmic)</t>
    </r>
  </si>
  <si>
    <t>Grau universitari/Llicenciatura/Diplomatura</t>
  </si>
  <si>
    <r>
      <t>TOTAL MÈRITS ACTIVITAT ACADÈMICA, CIENTÍFICA I DOCENT</t>
    </r>
    <r>
      <rPr>
        <b/>
        <sz val="14"/>
        <rFont val="Century Gothic"/>
        <family val="2"/>
      </rPr>
      <t xml:space="preserve"> AMB MÈRITS</t>
    </r>
  </si>
  <si>
    <r>
      <t xml:space="preserve">TOTAL MÈRITS ACTIVITAT ACADÈMICA, CIENTÍFICA I DOCENT </t>
    </r>
    <r>
      <rPr>
        <b/>
        <sz val="14"/>
        <rFont val="Century Gothic"/>
        <family val="2"/>
      </rPr>
      <t>SENSE MÈRITS</t>
    </r>
  </si>
  <si>
    <t>TOTAL BC AMB MÈRITS</t>
  </si>
  <si>
    <t>TOTAL BC SENSE MÈRITS</t>
  </si>
  <si>
    <r>
      <t xml:space="preserve">1.4 Activitat científica </t>
    </r>
    <r>
      <rPr>
        <b/>
        <sz val="8"/>
        <rFont val="Century Gothic"/>
        <family val="2"/>
      </rPr>
      <t>(merita des de l' 1/1/2015 fins a la data d'acabament del termini de presentació de sol·licituds)</t>
    </r>
  </si>
  <si>
    <t xml:space="preserve">Altra formació tècnica i formació transversal (Seguretat del pacient, prevenció infecció nosocomial, prevenció de riscos laborals…) </t>
  </si>
  <si>
    <t>ANNEX VI. BAREM CURRICULAR GRUP PROFESSIONAL 2</t>
  </si>
  <si>
    <t xml:space="preserve">1.2 Formació reglada
(Ciències de la salut / socials)
</t>
  </si>
  <si>
    <t>Màster relacionat amb el lloc de treball convocat</t>
  </si>
  <si>
    <t>Postgrau relacionat amb el lloc de treball convocat</t>
  </si>
  <si>
    <t>Expert universitari relacionat amb amb el lloc de treball convocat</t>
  </si>
  <si>
    <t xml:space="preserve">Plaça a la qual opta la persona candidata: </t>
  </si>
  <si>
    <t>Valor</t>
  </si>
  <si>
    <t>Puntuació directa</t>
  </si>
  <si>
    <r>
      <t xml:space="preserve">Màxim dels punts dels apartats: </t>
    </r>
    <r>
      <rPr>
        <b/>
        <sz val="10"/>
        <rFont val="Century Gothic"/>
        <family val="2"/>
      </rPr>
      <t>2.1 a 2.4</t>
    </r>
  </si>
  <si>
    <r>
      <t xml:space="preserve">Altres tipus de formació: </t>
    </r>
    <r>
      <rPr>
        <sz val="10"/>
        <rFont val="Century Gothic"/>
        <family val="2"/>
      </rPr>
      <t>cursos, jornades, ... (hores)</t>
    </r>
  </si>
  <si>
    <t>(merita des de l' 1/1/2015 fins a la data d'acabament del termini de presentació de sol·licituds)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</si>
</sst>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"/>
    <numFmt numFmtId="166" formatCode="0.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sz val="10"/>
      <color rgb="FFFF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sz val="12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u/>
      <sz val="10"/>
      <name val="Century Gothic"/>
      <family val="2"/>
    </font>
    <font>
      <b/>
      <i/>
      <sz val="10"/>
      <color theme="1"/>
      <name val="Century Gothic"/>
      <family val="2"/>
    </font>
    <font>
      <sz val="8"/>
      <color rgb="FFFF0000"/>
      <name val="Century Gothic"/>
      <family val="2"/>
    </font>
    <font>
      <b/>
      <sz val="9"/>
      <name val="Century Gothic"/>
      <family val="2"/>
    </font>
    <font>
      <sz val="11"/>
      <color theme="8" tint="0.79998168889431442"/>
      <name val="Century Gothic"/>
      <family val="2"/>
    </font>
    <font>
      <sz val="11"/>
      <color theme="7" tint="0.3999755851924192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6" fillId="0" borderId="0" xfId="0" applyFont="1"/>
    <xf numFmtId="0" fontId="8" fillId="3" borderId="0" xfId="0" applyFont="1" applyFill="1" applyAlignment="1">
      <alignment wrapText="1"/>
    </xf>
    <xf numFmtId="0" fontId="8" fillId="2" borderId="0" xfId="0" applyFont="1" applyFill="1"/>
    <xf numFmtId="0" fontId="6" fillId="2" borderId="0" xfId="0" applyFont="1" applyFill="1"/>
    <xf numFmtId="2" fontId="6" fillId="2" borderId="0" xfId="0" applyNumberFormat="1" applyFont="1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3" borderId="0" xfId="0" applyFont="1" applyFill="1"/>
    <xf numFmtId="0" fontId="6" fillId="3" borderId="1" xfId="0" applyFont="1" applyFill="1" applyBorder="1"/>
    <xf numFmtId="2" fontId="6" fillId="3" borderId="1" xfId="0" applyNumberFormat="1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 applyAlignment="1">
      <alignment vertical="top" wrapText="1"/>
    </xf>
    <xf numFmtId="0" fontId="11" fillId="3" borderId="0" xfId="0" applyFont="1" applyFill="1" applyAlignment="1">
      <alignment horizontal="justify"/>
    </xf>
    <xf numFmtId="0" fontId="11" fillId="3" borderId="0" xfId="0" applyFont="1" applyFill="1"/>
    <xf numFmtId="2" fontId="11" fillId="3" borderId="0" xfId="0" applyNumberFormat="1" applyFont="1" applyFill="1"/>
    <xf numFmtId="2" fontId="6" fillId="3" borderId="0" xfId="0" applyNumberFormat="1" applyFont="1" applyFill="1"/>
    <xf numFmtId="0" fontId="11" fillId="3" borderId="5" xfId="0" applyFont="1" applyFill="1" applyBorder="1"/>
    <xf numFmtId="0" fontId="6" fillId="3" borderId="0" xfId="0" applyFont="1" applyFill="1" applyAlignment="1">
      <alignment wrapText="1"/>
    </xf>
    <xf numFmtId="2" fontId="11" fillId="3" borderId="0" xfId="0" applyNumberFormat="1" applyFont="1" applyFill="1" applyAlignment="1">
      <alignment horizontal="right"/>
    </xf>
    <xf numFmtId="2" fontId="6" fillId="0" borderId="0" xfId="0" applyNumberFormat="1" applyFont="1"/>
    <xf numFmtId="2" fontId="11" fillId="3" borderId="1" xfId="0" applyNumberFormat="1" applyFont="1" applyFill="1" applyBorder="1"/>
    <xf numFmtId="0" fontId="8" fillId="3" borderId="2" xfId="0" applyFont="1" applyFill="1" applyBorder="1"/>
    <xf numFmtId="2" fontId="8" fillId="3" borderId="2" xfId="0" applyNumberFormat="1" applyFont="1" applyFill="1" applyBorder="1"/>
    <xf numFmtId="2" fontId="7" fillId="3" borderId="4" xfId="0" applyNumberFormat="1" applyFont="1" applyFill="1" applyBorder="1"/>
    <xf numFmtId="0" fontId="8" fillId="2" borderId="0" xfId="0" applyFont="1" applyFill="1" applyAlignment="1">
      <alignment wrapText="1"/>
    </xf>
    <xf numFmtId="2" fontId="8" fillId="2" borderId="0" xfId="0" applyNumberFormat="1" applyFont="1" applyFill="1"/>
    <xf numFmtId="2" fontId="7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9" fillId="3" borderId="0" xfId="0" applyFont="1" applyFill="1"/>
    <xf numFmtId="0" fontId="6" fillId="3" borderId="0" xfId="0" quotePrefix="1" applyFont="1" applyFill="1"/>
    <xf numFmtId="0" fontId="6" fillId="3" borderId="5" xfId="0" applyFont="1" applyFill="1" applyBorder="1"/>
    <xf numFmtId="165" fontId="6" fillId="3" borderId="0" xfId="0" applyNumberFormat="1" applyFont="1" applyFill="1"/>
    <xf numFmtId="2" fontId="6" fillId="3" borderId="1" xfId="0" applyNumberFormat="1" applyFont="1" applyFill="1" applyBorder="1"/>
    <xf numFmtId="2" fontId="6" fillId="3" borderId="0" xfId="0" applyNumberFormat="1" applyFont="1" applyFill="1" applyAlignment="1">
      <alignment horizontal="right"/>
    </xf>
    <xf numFmtId="0" fontId="6" fillId="2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8" fillId="3" borderId="3" xfId="0" applyFont="1" applyFill="1" applyBorder="1"/>
    <xf numFmtId="0" fontId="8" fillId="3" borderId="0" xfId="0" applyFont="1" applyFill="1"/>
    <xf numFmtId="2" fontId="8" fillId="3" borderId="0" xfId="0" applyNumberFormat="1" applyFont="1" applyFill="1"/>
    <xf numFmtId="2" fontId="7" fillId="3" borderId="0" xfId="0" applyNumberFormat="1" applyFont="1" applyFill="1"/>
    <xf numFmtId="0" fontId="13" fillId="3" borderId="2" xfId="0" applyFont="1" applyFill="1" applyBorder="1"/>
    <xf numFmtId="2" fontId="13" fillId="3" borderId="2" xfId="0" applyNumberFormat="1" applyFont="1" applyFill="1" applyBorder="1"/>
    <xf numFmtId="2" fontId="13" fillId="0" borderId="0" xfId="0" applyNumberFormat="1" applyFont="1"/>
    <xf numFmtId="0" fontId="16" fillId="3" borderId="0" xfId="0" applyFont="1" applyFill="1"/>
    <xf numFmtId="2" fontId="16" fillId="3" borderId="0" xfId="0" applyNumberFormat="1" applyFont="1" applyFill="1"/>
    <xf numFmtId="0" fontId="16" fillId="0" borderId="0" xfId="0" applyFont="1"/>
    <xf numFmtId="0" fontId="6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2" fontId="6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15" fillId="4" borderId="5" xfId="0" applyFont="1" applyFill="1" applyBorder="1"/>
    <xf numFmtId="2" fontId="15" fillId="0" borderId="5" xfId="0" applyNumberFormat="1" applyFont="1" applyBorder="1"/>
    <xf numFmtId="0" fontId="11" fillId="3" borderId="17" xfId="0" applyFont="1" applyFill="1" applyBorder="1" applyAlignment="1">
      <alignment horizontal="justify"/>
    </xf>
    <xf numFmtId="0" fontId="8" fillId="2" borderId="17" xfId="0" applyFont="1" applyFill="1" applyBorder="1"/>
    <xf numFmtId="0" fontId="9" fillId="3" borderId="17" xfId="0" applyFont="1" applyFill="1" applyBorder="1"/>
    <xf numFmtId="0" fontId="6" fillId="3" borderId="17" xfId="0" applyFont="1" applyFill="1" applyBorder="1"/>
    <xf numFmtId="0" fontId="0" fillId="0" borderId="18" xfId="0" applyBorder="1" applyAlignment="1">
      <alignment vertical="center"/>
    </xf>
    <xf numFmtId="0" fontId="2" fillId="5" borderId="11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66" fontId="11" fillId="3" borderId="0" xfId="0" applyNumberFormat="1" applyFont="1" applyFill="1"/>
    <xf numFmtId="14" fontId="6" fillId="0" borderId="0" xfId="0" applyNumberFormat="1" applyFont="1"/>
    <xf numFmtId="1" fontId="6" fillId="0" borderId="0" xfId="0" applyNumberFormat="1" applyFont="1"/>
    <xf numFmtId="0" fontId="17" fillId="3" borderId="0" xfId="0" applyFont="1" applyFill="1"/>
    <xf numFmtId="1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justify" vertical="center"/>
    </xf>
    <xf numFmtId="0" fontId="8" fillId="3" borderId="0" xfId="0" applyFont="1" applyFill="1" applyAlignment="1">
      <alignment horizontal="left" wrapText="1"/>
    </xf>
    <xf numFmtId="0" fontId="6" fillId="3" borderId="2" xfId="0" applyFont="1" applyFill="1" applyBorder="1"/>
    <xf numFmtId="0" fontId="6" fillId="3" borderId="5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wrapText="1"/>
    </xf>
    <xf numFmtId="0" fontId="9" fillId="3" borderId="0" xfId="0" applyFont="1" applyFill="1" applyAlignment="1">
      <alignment horizontal="left" wrapText="1"/>
    </xf>
    <xf numFmtId="166" fontId="6" fillId="3" borderId="0" xfId="0" applyNumberFormat="1" applyFont="1" applyFill="1"/>
    <xf numFmtId="0" fontId="19" fillId="3" borderId="17" xfId="0" applyFont="1" applyFill="1" applyBorder="1" applyAlignment="1">
      <alignment horizontal="justify"/>
    </xf>
    <xf numFmtId="0" fontId="9" fillId="3" borderId="0" xfId="0" applyFont="1" applyFill="1" applyAlignment="1">
      <alignment horizontal="justify" vertical="center"/>
    </xf>
    <xf numFmtId="0" fontId="8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2" fontId="11" fillId="0" borderId="0" xfId="0" applyNumberFormat="1" applyFont="1"/>
    <xf numFmtId="0" fontId="8" fillId="3" borderId="3" xfId="0" applyFont="1" applyFill="1" applyBorder="1" applyAlignment="1">
      <alignment vertical="center"/>
    </xf>
    <xf numFmtId="2" fontId="15" fillId="3" borderId="4" xfId="0" applyNumberFormat="1" applyFont="1" applyFill="1" applyBorder="1" applyAlignment="1">
      <alignment vertical="center"/>
    </xf>
    <xf numFmtId="2" fontId="16" fillId="0" borderId="0" xfId="0" applyNumberFormat="1" applyFont="1"/>
    <xf numFmtId="2" fontId="20" fillId="0" borderId="0" xfId="0" applyNumberFormat="1" applyFont="1"/>
    <xf numFmtId="2" fontId="10" fillId="0" borderId="0" xfId="0" applyNumberFormat="1" applyFont="1"/>
    <xf numFmtId="0" fontId="8" fillId="6" borderId="3" xfId="0" applyFont="1" applyFill="1" applyBorder="1" applyAlignment="1">
      <alignment vertical="center"/>
    </xf>
    <xf numFmtId="0" fontId="13" fillId="6" borderId="2" xfId="0" applyFont="1" applyFill="1" applyBorder="1"/>
    <xf numFmtId="2" fontId="15" fillId="6" borderId="4" xfId="0" applyNumberFormat="1" applyFont="1" applyFill="1" applyBorder="1" applyAlignment="1">
      <alignment vertical="center"/>
    </xf>
    <xf numFmtId="0" fontId="8" fillId="0" borderId="0" xfId="0" applyFont="1"/>
    <xf numFmtId="0" fontId="13" fillId="0" borderId="0" xfId="0" applyFont="1"/>
    <xf numFmtId="2" fontId="14" fillId="0" borderId="0" xfId="0" applyNumberFormat="1" applyFont="1"/>
    <xf numFmtId="2" fontId="15" fillId="0" borderId="0" xfId="0" applyNumberFormat="1" applyFont="1"/>
    <xf numFmtId="0" fontId="15" fillId="6" borderId="5" xfId="0" applyFont="1" applyFill="1" applyBorder="1"/>
    <xf numFmtId="0" fontId="21" fillId="0" borderId="0" xfId="0" applyFont="1"/>
    <xf numFmtId="2" fontId="22" fillId="3" borderId="2" xfId="0" applyNumberFormat="1" applyFont="1" applyFill="1" applyBorder="1" applyAlignment="1">
      <alignment vertical="center"/>
    </xf>
    <xf numFmtId="2" fontId="23" fillId="6" borderId="2" xfId="0" applyNumberFormat="1" applyFont="1" applyFill="1" applyBorder="1" applyAlignment="1">
      <alignment vertical="center"/>
    </xf>
    <xf numFmtId="2" fontId="6" fillId="3" borderId="0" xfId="0" applyNumberFormat="1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/>
    </xf>
    <xf numFmtId="2" fontId="15" fillId="3" borderId="4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2" fontId="7" fillId="4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60324</xdr:colOff>
      <xdr:row>1</xdr:row>
      <xdr:rowOff>85725</xdr:rowOff>
    </xdr:from>
    <xdr:to>
      <xdr:col>1</xdr:col>
      <xdr:colOff>1457325</xdr:colOff>
      <xdr:row>1</xdr:row>
      <xdr:rowOff>628650</xdr:rowOff>
    </xdr:to>
    <xdr:pic>
      <xdr:nvPicPr>
        <xdr:cNvPr id="2" name="Imagen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99" y="161925"/>
          <a:ext cx="139700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X15"/>
  <sheetViews>
    <sheetView workbookViewId="0">
      <selection activeCell="C7" sqref="C7"/>
    </sheetView>
  </sheetViews>
  <sheetFormatPr baseColWidth="10" defaultColWidth="11.42578125" defaultRowHeight="12.75" x14ac:dyDescent="0.2"/>
  <cols>
    <col min="1" max="1" width="11.42578125" style="1"/>
    <col min="2" max="2" width="73.5703125" style="1" customWidth="1"/>
    <col min="3" max="3" width="11.42578125" style="3"/>
    <col min="4" max="4" width="11.42578125" style="1"/>
    <col min="5" max="5" width="11.5703125" style="3" bestFit="1" customWidth="1"/>
    <col min="6" max="6" width="5.28515625" style="3" bestFit="1" customWidth="1"/>
    <col min="7" max="7" width="5.5703125" style="1" bestFit="1" customWidth="1"/>
    <col min="8" max="8" width="8.5703125" style="1" customWidth="1"/>
    <col min="9" max="9" width="7.85546875" style="3" bestFit="1" customWidth="1"/>
    <col min="10" max="10" width="7.85546875" style="3" customWidth="1"/>
    <col min="11" max="11" width="3.140625" style="1" customWidth="1"/>
    <col min="12" max="12" width="4.85546875" style="1" bestFit="1" customWidth="1"/>
    <col min="13" max="13" width="5.28515625" style="1" bestFit="1" customWidth="1"/>
    <col min="14" max="14" width="6" style="1" bestFit="1" customWidth="1"/>
    <col min="15" max="15" width="7.5703125" style="1" bestFit="1" customWidth="1"/>
    <col min="16" max="16" width="4.85546875" style="1" bestFit="1" customWidth="1"/>
    <col min="17" max="17" width="3.42578125" style="1" customWidth="1"/>
    <col min="18" max="18" width="4.85546875" style="1" bestFit="1" customWidth="1"/>
    <col min="19" max="19" width="5.28515625" style="1" bestFit="1" customWidth="1"/>
    <col min="20" max="20" width="6" style="1" bestFit="1" customWidth="1"/>
    <col min="21" max="21" width="7.5703125" style="1" bestFit="1" customWidth="1"/>
    <col min="22" max="22" width="4.85546875" style="1" bestFit="1" customWidth="1"/>
    <col min="23" max="16384" width="11.42578125" style="1"/>
  </cols>
  <sheetData>
    <row r="3" spans="2:24" s="2" customFormat="1" ht="25.5" x14ac:dyDescent="0.2">
      <c r="B3" s="8" t="s">
        <v>34</v>
      </c>
      <c r="C3" s="5" t="s">
        <v>33</v>
      </c>
      <c r="E3" s="3"/>
      <c r="F3" s="3"/>
      <c r="G3" s="1"/>
      <c r="H3" s="1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20.100000000000001" customHeight="1" x14ac:dyDescent="0.2">
      <c r="B4" s="11" t="s">
        <v>58</v>
      </c>
      <c r="C4" s="12">
        <v>35</v>
      </c>
    </row>
    <row r="5" spans="2:24" ht="20.100000000000001" customHeight="1" x14ac:dyDescent="0.2">
      <c r="B5" s="6" t="s">
        <v>59</v>
      </c>
      <c r="C5" s="4">
        <v>5</v>
      </c>
    </row>
    <row r="6" spans="2:24" ht="20.100000000000001" customHeight="1" x14ac:dyDescent="0.2">
      <c r="B6" s="6" t="s">
        <v>60</v>
      </c>
      <c r="C6" s="4">
        <v>5</v>
      </c>
    </row>
    <row r="7" spans="2:24" ht="20.100000000000001" customHeight="1" x14ac:dyDescent="0.2">
      <c r="B7" s="6" t="s">
        <v>54</v>
      </c>
      <c r="C7" s="4">
        <v>3</v>
      </c>
    </row>
    <row r="8" spans="2:24" ht="20.100000000000001" customHeight="1" x14ac:dyDescent="0.2">
      <c r="B8" s="6" t="s">
        <v>55</v>
      </c>
      <c r="C8" s="4">
        <v>3</v>
      </c>
    </row>
    <row r="9" spans="2:24" s="2" customFormat="1" ht="20.100000000000001" customHeight="1" x14ac:dyDescent="0.2">
      <c r="B9" s="77" t="s">
        <v>11</v>
      </c>
      <c r="C9" s="78">
        <v>40</v>
      </c>
      <c r="E9" s="3"/>
      <c r="F9" s="3"/>
      <c r="G9" s="1"/>
      <c r="H9" s="79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20.100000000000001" customHeight="1" x14ac:dyDescent="0.2">
      <c r="B10" s="7" t="s">
        <v>9</v>
      </c>
      <c r="C10" s="80">
        <v>45</v>
      </c>
    </row>
    <row r="11" spans="2:24" ht="20.100000000000001" customHeight="1" x14ac:dyDescent="0.2">
      <c r="B11" s="6" t="s">
        <v>45</v>
      </c>
      <c r="C11" s="9">
        <v>15</v>
      </c>
    </row>
    <row r="12" spans="2:24" ht="20.100000000000001" customHeight="1" x14ac:dyDescent="0.2">
      <c r="B12" s="6" t="s">
        <v>10</v>
      </c>
      <c r="C12" s="9">
        <v>9</v>
      </c>
    </row>
    <row r="13" spans="2:24" ht="20.100000000000001" customHeight="1" x14ac:dyDescent="0.2">
      <c r="B13" s="6" t="s">
        <v>46</v>
      </c>
      <c r="C13" s="9">
        <v>3</v>
      </c>
    </row>
    <row r="14" spans="2:24" s="2" customFormat="1" ht="20.100000000000001" customHeight="1" x14ac:dyDescent="0.2">
      <c r="B14" s="77" t="s">
        <v>12</v>
      </c>
      <c r="C14" s="78">
        <v>60</v>
      </c>
      <c r="E14" s="3"/>
      <c r="F14" s="3"/>
      <c r="G14" s="1"/>
      <c r="H14" s="79"/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2" customFormat="1" ht="20.100000000000001" customHeight="1" x14ac:dyDescent="0.2">
      <c r="B15" s="8" t="s">
        <v>13</v>
      </c>
      <c r="C15" s="10">
        <f>+C14+C9</f>
        <v>100</v>
      </c>
      <c r="E15" s="3"/>
      <c r="F15" s="3"/>
      <c r="G15" s="1"/>
      <c r="H15" s="1"/>
      <c r="I15" s="3"/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03"/>
  <sheetViews>
    <sheetView showGridLines="0" tabSelected="1" zoomScale="90" zoomScaleNormal="90" workbookViewId="0">
      <selection activeCell="C2" sqref="C2:H2"/>
    </sheetView>
  </sheetViews>
  <sheetFormatPr baseColWidth="10" defaultColWidth="11.42578125" defaultRowHeight="13.5" x14ac:dyDescent="0.25"/>
  <cols>
    <col min="1" max="1" width="4.5703125" style="13" customWidth="1"/>
    <col min="2" max="2" width="26.7109375" style="13" customWidth="1"/>
    <col min="3" max="3" width="76.140625" style="13" customWidth="1"/>
    <col min="4" max="4" width="2.7109375" style="13" customWidth="1"/>
    <col min="5" max="5" width="15.28515625" style="13" customWidth="1"/>
    <col min="6" max="6" width="11.42578125" style="32"/>
    <col min="7" max="7" width="11.140625" style="32" customWidth="1"/>
    <col min="8" max="8" width="14" style="32" customWidth="1"/>
    <col min="9" max="9" width="3.5703125" style="13" customWidth="1"/>
    <col min="10" max="10" width="40.7109375" style="13" customWidth="1"/>
    <col min="11" max="11" width="81" style="13" customWidth="1"/>
    <col min="12" max="16384" width="11.42578125" style="13"/>
  </cols>
  <sheetData>
    <row r="1" spans="2:11" ht="6" customHeight="1" x14ac:dyDescent="0.25">
      <c r="B1" s="15"/>
      <c r="C1" s="16"/>
      <c r="D1" s="16"/>
      <c r="E1" s="16"/>
      <c r="F1" s="17"/>
      <c r="G1" s="17"/>
      <c r="H1" s="17"/>
    </row>
    <row r="2" spans="2:11" ht="57" customHeight="1" x14ac:dyDescent="0.25">
      <c r="B2" s="76"/>
      <c r="C2" s="122" t="s">
        <v>86</v>
      </c>
      <c r="D2" s="122"/>
      <c r="E2" s="122"/>
      <c r="F2" s="122"/>
      <c r="G2" s="122"/>
      <c r="H2" s="122"/>
    </row>
    <row r="3" spans="2:11" ht="18.75" customHeight="1" x14ac:dyDescent="0.25">
      <c r="F3" s="13"/>
      <c r="G3" s="13"/>
      <c r="H3" s="13"/>
    </row>
    <row r="4" spans="2:11" ht="18.75" hidden="1" customHeight="1" thickBot="1" x14ac:dyDescent="0.3">
      <c r="B4" s="124" t="s">
        <v>48</v>
      </c>
      <c r="C4" s="125"/>
      <c r="D4" s="125"/>
      <c r="E4" s="125"/>
      <c r="F4" s="125"/>
      <c r="G4" s="125"/>
      <c r="H4" s="126"/>
    </row>
    <row r="5" spans="2:11" ht="8.25" hidden="1" customHeight="1" thickBot="1" x14ac:dyDescent="0.3">
      <c r="D5" s="18"/>
      <c r="E5" s="18"/>
      <c r="F5" s="19"/>
      <c r="G5" s="18"/>
      <c r="H5" s="18"/>
    </row>
    <row r="6" spans="2:11" ht="18.75" hidden="1" customHeight="1" thickBot="1" x14ac:dyDescent="0.3">
      <c r="B6" s="124" t="s">
        <v>91</v>
      </c>
      <c r="C6" s="125"/>
      <c r="D6" s="125"/>
      <c r="E6" s="125"/>
      <c r="F6" s="125"/>
      <c r="G6" s="125"/>
      <c r="H6" s="126"/>
    </row>
    <row r="7" spans="2:11" ht="8.25" hidden="1" customHeight="1" thickBot="1" x14ac:dyDescent="0.3">
      <c r="D7" s="18"/>
      <c r="E7" s="18"/>
      <c r="F7" s="19"/>
      <c r="G7" s="18"/>
      <c r="H7" s="18"/>
    </row>
    <row r="8" spans="2:11" ht="18.75" hidden="1" customHeight="1" thickBot="1" x14ac:dyDescent="0.3">
      <c r="B8" s="124" t="s">
        <v>42</v>
      </c>
      <c r="C8" s="125"/>
      <c r="D8" s="125"/>
      <c r="E8" s="125"/>
      <c r="F8" s="125"/>
      <c r="G8" s="125"/>
      <c r="H8" s="126"/>
    </row>
    <row r="9" spans="2:11" ht="8.25" hidden="1" customHeight="1" thickBot="1" x14ac:dyDescent="0.3">
      <c r="D9" s="18"/>
      <c r="E9" s="18"/>
      <c r="F9" s="19"/>
      <c r="G9" s="18"/>
      <c r="H9" s="18"/>
    </row>
    <row r="10" spans="2:11" ht="18.75" hidden="1" customHeight="1" thickBot="1" x14ac:dyDescent="0.3">
      <c r="B10" s="124" t="s">
        <v>43</v>
      </c>
      <c r="C10" s="125"/>
      <c r="D10" s="125"/>
      <c r="E10" s="125"/>
      <c r="F10" s="125"/>
      <c r="G10" s="125"/>
      <c r="H10" s="126"/>
    </row>
    <row r="11" spans="2:11" ht="5.0999999999999996" customHeight="1" x14ac:dyDescent="0.25">
      <c r="B11" s="15"/>
      <c r="C11" s="16"/>
      <c r="D11" s="16"/>
      <c r="E11" s="16"/>
      <c r="F11" s="16"/>
      <c r="G11" s="17"/>
      <c r="H11" s="17"/>
      <c r="I11" s="17"/>
    </row>
    <row r="12" spans="2:11" ht="20.100000000000001" customHeight="1" x14ac:dyDescent="0.25">
      <c r="B12" s="123" t="s">
        <v>44</v>
      </c>
      <c r="C12" s="123"/>
      <c r="D12" s="123"/>
      <c r="E12" s="123"/>
      <c r="F12" s="123"/>
      <c r="G12" s="123"/>
      <c r="H12" s="123"/>
    </row>
    <row r="13" spans="2:11" ht="5.0999999999999996" customHeight="1" x14ac:dyDescent="0.25">
      <c r="B13" s="15"/>
      <c r="C13" s="16"/>
      <c r="D13" s="16"/>
      <c r="E13" s="16"/>
      <c r="F13" s="17"/>
      <c r="G13" s="17"/>
      <c r="H13" s="17"/>
    </row>
    <row r="14" spans="2:11" ht="12.75" customHeight="1" x14ac:dyDescent="0.25">
      <c r="B14" s="14"/>
      <c r="C14" s="21" t="s">
        <v>1</v>
      </c>
      <c r="D14" s="21"/>
      <c r="E14" s="40" t="s">
        <v>63</v>
      </c>
      <c r="F14" s="22" t="s">
        <v>3</v>
      </c>
      <c r="G14" s="22" t="s">
        <v>4</v>
      </c>
      <c r="H14" s="22" t="s">
        <v>14</v>
      </c>
      <c r="K14" s="113"/>
    </row>
    <row r="15" spans="2:11" ht="12.75" customHeight="1" x14ac:dyDescent="0.25">
      <c r="B15" s="128" t="s">
        <v>61</v>
      </c>
      <c r="C15" s="74"/>
      <c r="D15" s="41"/>
      <c r="E15" s="20"/>
      <c r="F15" s="28"/>
      <c r="G15" s="28"/>
      <c r="H15" s="28"/>
      <c r="K15" s="121"/>
    </row>
    <row r="16" spans="2:11" ht="12.75" customHeight="1" x14ac:dyDescent="0.25">
      <c r="B16" s="128"/>
      <c r="C16" s="41" t="s">
        <v>56</v>
      </c>
      <c r="D16" s="41"/>
      <c r="E16" s="20"/>
      <c r="F16" s="28"/>
      <c r="G16" s="28"/>
      <c r="H16" s="28"/>
      <c r="K16" s="121"/>
    </row>
    <row r="17" spans="2:11" ht="12.75" customHeight="1" x14ac:dyDescent="0.25">
      <c r="B17" s="128"/>
      <c r="C17" s="20" t="s">
        <v>65</v>
      </c>
      <c r="D17" s="42"/>
      <c r="E17" s="43"/>
      <c r="F17" s="93">
        <v>25</v>
      </c>
      <c r="G17" s="27">
        <f>+F17*E17</f>
        <v>0</v>
      </c>
      <c r="H17" s="28"/>
      <c r="K17" s="121"/>
    </row>
    <row r="18" spans="2:11" ht="12.75" customHeight="1" x14ac:dyDescent="0.25">
      <c r="B18" s="128"/>
      <c r="C18" s="20" t="s">
        <v>64</v>
      </c>
      <c r="D18" s="20"/>
      <c r="E18" s="43"/>
      <c r="F18" s="93">
        <v>20</v>
      </c>
      <c r="G18" s="27">
        <f>+F18*E18</f>
        <v>0</v>
      </c>
      <c r="H18" s="28"/>
      <c r="K18" s="121"/>
    </row>
    <row r="19" spans="2:11" ht="12.75" customHeight="1" x14ac:dyDescent="0.25">
      <c r="B19" s="88"/>
      <c r="C19" s="20"/>
      <c r="D19" s="20"/>
      <c r="E19" s="20"/>
      <c r="F19" s="93"/>
      <c r="G19" s="27"/>
      <c r="H19" s="28"/>
    </row>
    <row r="20" spans="2:11" x14ac:dyDescent="0.25">
      <c r="B20" s="130"/>
      <c r="C20" s="92" t="s">
        <v>95</v>
      </c>
      <c r="D20" s="42"/>
      <c r="E20" s="20"/>
      <c r="F20" s="28"/>
      <c r="G20" s="28"/>
      <c r="H20" s="28"/>
    </row>
    <row r="21" spans="2:11" ht="26.25" x14ac:dyDescent="0.25">
      <c r="B21" s="130"/>
      <c r="C21" s="14" t="s">
        <v>96</v>
      </c>
      <c r="D21" s="20"/>
      <c r="E21" s="43"/>
      <c r="F21" s="28">
        <v>0.2</v>
      </c>
      <c r="G21" s="28">
        <f>+E21*F21</f>
        <v>0</v>
      </c>
      <c r="H21" s="28"/>
    </row>
    <row r="22" spans="2:11" x14ac:dyDescent="0.25">
      <c r="B22" s="130"/>
      <c r="C22" s="20"/>
      <c r="D22" s="20"/>
      <c r="E22" s="89"/>
      <c r="F22" s="44"/>
      <c r="G22" s="28"/>
      <c r="H22" s="28"/>
      <c r="J22" s="31" t="s">
        <v>37</v>
      </c>
    </row>
    <row r="23" spans="2:11" ht="15" x14ac:dyDescent="0.25">
      <c r="B23" s="130"/>
      <c r="C23" s="52" t="s">
        <v>0</v>
      </c>
      <c r="D23" s="34"/>
      <c r="E23" s="34"/>
      <c r="F23" s="35"/>
      <c r="G23" s="35">
        <f>SUM(G17:G21)</f>
        <v>0</v>
      </c>
      <c r="H23" s="36">
        <f>IF(G23&lt;=J23,G23,J23)</f>
        <v>0</v>
      </c>
      <c r="J23" s="33">
        <f>+Resum!C4</f>
        <v>35</v>
      </c>
    </row>
    <row r="24" spans="2:11" ht="12.75" customHeight="1" x14ac:dyDescent="0.25">
      <c r="B24" s="88"/>
      <c r="C24" s="20"/>
      <c r="D24" s="20"/>
      <c r="E24" s="75"/>
      <c r="F24" s="81"/>
      <c r="G24" s="27"/>
      <c r="H24" s="28"/>
    </row>
    <row r="25" spans="2:11" ht="6" customHeight="1" x14ac:dyDescent="0.25">
      <c r="B25" s="37"/>
      <c r="C25" s="15"/>
      <c r="D25" s="15"/>
      <c r="E25" s="15"/>
      <c r="F25" s="38"/>
      <c r="G25" s="38"/>
      <c r="H25" s="39"/>
    </row>
    <row r="26" spans="2:11" ht="15" customHeight="1" x14ac:dyDescent="0.25">
      <c r="B26" s="20"/>
      <c r="C26" s="21" t="s">
        <v>1</v>
      </c>
      <c r="D26" s="21"/>
      <c r="E26" s="22" t="s">
        <v>2</v>
      </c>
      <c r="F26" s="22" t="s">
        <v>3</v>
      </c>
      <c r="G26" s="22" t="s">
        <v>4</v>
      </c>
      <c r="H26" s="22" t="s">
        <v>14</v>
      </c>
      <c r="J26" s="23"/>
    </row>
    <row r="27" spans="2:11" x14ac:dyDescent="0.25">
      <c r="B27" s="24"/>
      <c r="C27" s="72"/>
      <c r="D27" s="25"/>
      <c r="E27" s="26"/>
      <c r="F27" s="27"/>
      <c r="G27" s="27"/>
      <c r="H27" s="28"/>
    </row>
    <row r="28" spans="2:11" ht="13.5" customHeight="1" x14ac:dyDescent="0.25">
      <c r="B28" s="129" t="s">
        <v>87</v>
      </c>
      <c r="C28" s="25" t="s">
        <v>35</v>
      </c>
      <c r="D28" s="25"/>
      <c r="E28" s="29"/>
      <c r="F28" s="28">
        <v>3</v>
      </c>
      <c r="G28" s="27">
        <f t="shared" ref="G28:G33" si="0">+E28*F28</f>
        <v>0</v>
      </c>
      <c r="H28" s="28"/>
    </row>
    <row r="29" spans="2:11" x14ac:dyDescent="0.25">
      <c r="B29" s="129"/>
      <c r="C29" s="25" t="s">
        <v>36</v>
      </c>
      <c r="D29" s="25"/>
      <c r="E29" s="29"/>
      <c r="F29" s="28">
        <v>2.5</v>
      </c>
      <c r="G29" s="27">
        <f t="shared" si="0"/>
        <v>0</v>
      </c>
      <c r="H29" s="28"/>
    </row>
    <row r="30" spans="2:11" x14ac:dyDescent="0.25">
      <c r="B30" s="129"/>
      <c r="C30" s="25" t="s">
        <v>79</v>
      </c>
      <c r="D30" s="25"/>
      <c r="E30" s="29"/>
      <c r="F30" s="28">
        <v>2</v>
      </c>
      <c r="G30" s="27">
        <f t="shared" si="0"/>
        <v>0</v>
      </c>
      <c r="H30" s="28"/>
    </row>
    <row r="31" spans="2:11" x14ac:dyDescent="0.25">
      <c r="B31" s="129"/>
      <c r="C31" s="20" t="s">
        <v>88</v>
      </c>
      <c r="D31" s="25"/>
      <c r="E31" s="29"/>
      <c r="F31" s="27">
        <v>1.75</v>
      </c>
      <c r="G31" s="27">
        <f t="shared" si="0"/>
        <v>0</v>
      </c>
      <c r="H31" s="31"/>
      <c r="J31" s="32"/>
    </row>
    <row r="32" spans="2:11" x14ac:dyDescent="0.25">
      <c r="B32" s="129"/>
      <c r="C32" s="20" t="s">
        <v>89</v>
      </c>
      <c r="D32" s="25"/>
      <c r="E32" s="29"/>
      <c r="F32" s="27">
        <v>1.5</v>
      </c>
      <c r="G32" s="27">
        <f t="shared" si="0"/>
        <v>0</v>
      </c>
      <c r="H32" s="31"/>
      <c r="J32" s="32"/>
    </row>
    <row r="33" spans="2:10" x14ac:dyDescent="0.25">
      <c r="B33" s="129"/>
      <c r="C33" s="20" t="s">
        <v>90</v>
      </c>
      <c r="D33" s="25"/>
      <c r="E33" s="29"/>
      <c r="F33" s="27">
        <v>1.4</v>
      </c>
      <c r="G33" s="27">
        <f t="shared" si="0"/>
        <v>0</v>
      </c>
      <c r="H33" s="31"/>
      <c r="J33" s="32"/>
    </row>
    <row r="34" spans="2:10" ht="12.75" customHeight="1" x14ac:dyDescent="0.25">
      <c r="B34" s="30"/>
      <c r="C34" s="21"/>
      <c r="D34" s="20"/>
      <c r="E34" s="20"/>
      <c r="F34" s="28"/>
      <c r="G34" s="28"/>
      <c r="H34" s="33"/>
      <c r="J34" s="31" t="s">
        <v>66</v>
      </c>
    </row>
    <row r="35" spans="2:10" ht="15" x14ac:dyDescent="0.25">
      <c r="B35" s="30"/>
      <c r="C35" s="52" t="s">
        <v>0</v>
      </c>
      <c r="D35" s="34"/>
      <c r="E35" s="34"/>
      <c r="F35" s="35"/>
      <c r="G35" s="35">
        <f>SUM(G28:G33)</f>
        <v>0</v>
      </c>
      <c r="H35" s="36">
        <f>IF(G35&lt;=J35,G35,J35)</f>
        <v>0</v>
      </c>
      <c r="J35" s="33">
        <f>+Resum!C5</f>
        <v>5</v>
      </c>
    </row>
    <row r="36" spans="2:10" ht="6" customHeight="1" x14ac:dyDescent="0.25">
      <c r="B36" s="37"/>
      <c r="C36" s="73"/>
      <c r="D36" s="15"/>
      <c r="E36" s="15"/>
      <c r="F36" s="38"/>
      <c r="G36" s="38"/>
      <c r="H36" s="39"/>
    </row>
    <row r="37" spans="2:10" x14ac:dyDescent="0.25">
      <c r="B37" s="14"/>
      <c r="C37" s="21" t="s">
        <v>1</v>
      </c>
      <c r="D37" s="21"/>
      <c r="E37" s="40" t="s">
        <v>53</v>
      </c>
      <c r="F37" s="22" t="s">
        <v>3</v>
      </c>
      <c r="G37" s="22" t="s">
        <v>4</v>
      </c>
      <c r="H37" s="22" t="s">
        <v>14</v>
      </c>
    </row>
    <row r="38" spans="2:10" ht="24" customHeight="1" x14ac:dyDescent="0.25">
      <c r="B38" s="130" t="s">
        <v>57</v>
      </c>
      <c r="C38" s="94" t="s">
        <v>77</v>
      </c>
      <c r="D38" s="41"/>
      <c r="E38" s="20"/>
      <c r="F38" s="28"/>
      <c r="G38" s="28"/>
      <c r="H38" s="28"/>
    </row>
    <row r="39" spans="2:10" ht="37.5" customHeight="1" x14ac:dyDescent="0.25">
      <c r="B39" s="130"/>
      <c r="C39" s="62" t="s">
        <v>85</v>
      </c>
      <c r="D39" s="42"/>
      <c r="E39" s="43"/>
      <c r="F39" s="28">
        <f>+F21/2</f>
        <v>0.1</v>
      </c>
      <c r="G39" s="28">
        <f>+E39*F39</f>
        <v>0</v>
      </c>
      <c r="H39" s="28"/>
    </row>
    <row r="40" spans="2:10" x14ac:dyDescent="0.25">
      <c r="B40" s="130"/>
      <c r="C40" s="21"/>
      <c r="D40" s="20"/>
      <c r="E40" s="20"/>
      <c r="F40" s="28"/>
      <c r="G40" s="45"/>
      <c r="H40" s="28"/>
      <c r="J40" s="46" t="s">
        <v>38</v>
      </c>
    </row>
    <row r="41" spans="2:10" ht="15" x14ac:dyDescent="0.25">
      <c r="B41" s="130"/>
      <c r="C41" s="52" t="s">
        <v>0</v>
      </c>
      <c r="D41" s="34"/>
      <c r="E41" s="34"/>
      <c r="F41" s="35"/>
      <c r="G41" s="35">
        <f>G39</f>
        <v>0</v>
      </c>
      <c r="H41" s="36">
        <f>IF(G41&lt;=J41,G41,J41)</f>
        <v>0</v>
      </c>
      <c r="J41" s="33">
        <f>+Resum!C6</f>
        <v>5</v>
      </c>
    </row>
    <row r="42" spans="2:10" ht="6" customHeight="1" x14ac:dyDescent="0.25">
      <c r="B42" s="37"/>
      <c r="C42" s="15"/>
      <c r="D42" s="15"/>
      <c r="E42" s="15"/>
      <c r="F42" s="38"/>
      <c r="G42" s="38"/>
      <c r="H42" s="39"/>
    </row>
    <row r="43" spans="2:10" x14ac:dyDescent="0.25">
      <c r="B43" s="30"/>
      <c r="C43" s="21" t="s">
        <v>1</v>
      </c>
      <c r="D43" s="21"/>
      <c r="E43" s="40" t="s">
        <v>2</v>
      </c>
      <c r="F43" s="22" t="s">
        <v>3</v>
      </c>
      <c r="G43" s="22" t="s">
        <v>4</v>
      </c>
      <c r="H43" s="22" t="s">
        <v>14</v>
      </c>
    </row>
    <row r="44" spans="2:10" ht="13.5" customHeight="1" x14ac:dyDescent="0.25">
      <c r="B44" s="129" t="s">
        <v>84</v>
      </c>
      <c r="C44" s="75"/>
      <c r="D44" s="20"/>
      <c r="E44" s="20"/>
      <c r="F44" s="28"/>
      <c r="G44" s="28"/>
      <c r="H44" s="28"/>
    </row>
    <row r="45" spans="2:10" x14ac:dyDescent="0.25">
      <c r="B45" s="129"/>
      <c r="C45" s="41" t="s">
        <v>24</v>
      </c>
      <c r="D45" s="48"/>
      <c r="E45" s="48"/>
      <c r="F45" s="28"/>
      <c r="G45" s="28"/>
      <c r="H45" s="28"/>
    </row>
    <row r="46" spans="2:10" x14ac:dyDescent="0.25">
      <c r="B46" s="129"/>
      <c r="C46" s="48" t="s">
        <v>21</v>
      </c>
      <c r="D46" s="48"/>
      <c r="E46" s="43"/>
      <c r="F46" s="28">
        <v>1.55</v>
      </c>
      <c r="G46" s="28">
        <f>+E46*F46</f>
        <v>0</v>
      </c>
      <c r="H46" s="28"/>
    </row>
    <row r="47" spans="2:10" x14ac:dyDescent="0.25">
      <c r="B47" s="129"/>
      <c r="C47" s="48" t="s">
        <v>20</v>
      </c>
      <c r="D47" s="48"/>
      <c r="E47" s="43"/>
      <c r="F47" s="28">
        <v>1</v>
      </c>
      <c r="G47" s="28">
        <f>+E47*F47</f>
        <v>0</v>
      </c>
      <c r="H47" s="28"/>
    </row>
    <row r="48" spans="2:10" x14ac:dyDescent="0.25">
      <c r="B48" s="129"/>
      <c r="C48" s="48" t="s">
        <v>22</v>
      </c>
      <c r="D48" s="48"/>
      <c r="E48" s="43"/>
      <c r="F48" s="28">
        <v>0.5</v>
      </c>
      <c r="G48" s="28">
        <f>+E48*F48</f>
        <v>0</v>
      </c>
      <c r="H48" s="28"/>
    </row>
    <row r="49" spans="2:11" x14ac:dyDescent="0.25">
      <c r="B49" s="129"/>
      <c r="C49" s="48" t="s">
        <v>23</v>
      </c>
      <c r="D49" s="48"/>
      <c r="E49" s="43"/>
      <c r="F49" s="28">
        <v>0.3</v>
      </c>
      <c r="G49" s="28">
        <f>+E49*F49</f>
        <v>0</v>
      </c>
      <c r="H49" s="28"/>
    </row>
    <row r="50" spans="2:11" x14ac:dyDescent="0.25">
      <c r="B50" s="129"/>
      <c r="C50" s="48"/>
      <c r="D50" s="48"/>
      <c r="E50" s="48"/>
      <c r="F50" s="28"/>
      <c r="G50" s="28"/>
      <c r="H50" s="28"/>
    </row>
    <row r="51" spans="2:11" x14ac:dyDescent="0.25">
      <c r="B51" s="129"/>
      <c r="C51" s="95" t="s">
        <v>27</v>
      </c>
      <c r="D51" s="48"/>
      <c r="E51" s="48"/>
      <c r="F51" s="48"/>
      <c r="G51" s="28"/>
      <c r="H51" s="28"/>
      <c r="K51" s="49"/>
    </row>
    <row r="52" spans="2:11" x14ac:dyDescent="0.25">
      <c r="B52" s="129"/>
      <c r="C52" s="48" t="s">
        <v>25</v>
      </c>
      <c r="D52" s="48"/>
      <c r="E52" s="43"/>
      <c r="F52" s="28">
        <v>1</v>
      </c>
      <c r="G52" s="28">
        <f>+E52*F52</f>
        <v>0</v>
      </c>
      <c r="H52" s="28"/>
      <c r="K52" s="49"/>
    </row>
    <row r="53" spans="2:11" x14ac:dyDescent="0.25">
      <c r="B53" s="129"/>
      <c r="C53" s="48" t="s">
        <v>26</v>
      </c>
      <c r="D53" s="48"/>
      <c r="E53" s="43"/>
      <c r="F53" s="28">
        <v>0.5</v>
      </c>
      <c r="G53" s="28">
        <f>+E53*F53</f>
        <v>0</v>
      </c>
      <c r="H53" s="28"/>
      <c r="K53" s="49"/>
    </row>
    <row r="54" spans="2:11" x14ac:dyDescent="0.25">
      <c r="B54" s="129"/>
      <c r="C54" s="48"/>
      <c r="D54" s="48"/>
      <c r="E54" s="48"/>
      <c r="F54" s="28"/>
      <c r="G54" s="28"/>
      <c r="H54" s="28"/>
      <c r="K54" s="50"/>
    </row>
    <row r="55" spans="2:11" x14ac:dyDescent="0.25">
      <c r="B55" s="129"/>
      <c r="C55" s="41" t="s">
        <v>15</v>
      </c>
      <c r="D55" s="20"/>
      <c r="E55" s="20"/>
      <c r="F55" s="28"/>
      <c r="G55" s="28"/>
      <c r="H55" s="28"/>
      <c r="K55" s="49"/>
    </row>
    <row r="56" spans="2:11" x14ac:dyDescent="0.25">
      <c r="B56" s="129"/>
      <c r="C56" s="48" t="s">
        <v>16</v>
      </c>
      <c r="D56" s="48"/>
      <c r="E56" s="43"/>
      <c r="F56" s="28">
        <v>0.5</v>
      </c>
      <c r="G56" s="28">
        <f t="shared" ref="G56:G57" si="1">+E56*F56</f>
        <v>0</v>
      </c>
      <c r="H56" s="28"/>
      <c r="K56" s="49"/>
    </row>
    <row r="57" spans="2:11" x14ac:dyDescent="0.25">
      <c r="B57" s="129"/>
      <c r="C57" s="48" t="s">
        <v>17</v>
      </c>
      <c r="D57" s="48"/>
      <c r="E57" s="43"/>
      <c r="F57" s="28">
        <v>0.3</v>
      </c>
      <c r="G57" s="28">
        <f t="shared" si="1"/>
        <v>0</v>
      </c>
      <c r="H57" s="28"/>
      <c r="K57" s="49"/>
    </row>
    <row r="58" spans="2:11" x14ac:dyDescent="0.25">
      <c r="B58" s="129"/>
      <c r="C58" s="48" t="s">
        <v>18</v>
      </c>
      <c r="D58" s="48"/>
      <c r="E58" s="43"/>
      <c r="F58" s="28">
        <v>0.2</v>
      </c>
      <c r="G58" s="28">
        <f>+E58*F58</f>
        <v>0</v>
      </c>
      <c r="H58" s="28"/>
      <c r="K58" s="49"/>
    </row>
    <row r="59" spans="2:11" x14ac:dyDescent="0.25">
      <c r="B59" s="129"/>
      <c r="C59" s="48" t="s">
        <v>19</v>
      </c>
      <c r="D59" s="48"/>
      <c r="E59" s="43"/>
      <c r="F59" s="28">
        <v>0.1</v>
      </c>
      <c r="G59" s="28">
        <f>+E59*F59</f>
        <v>0</v>
      </c>
      <c r="H59" s="28"/>
      <c r="K59" s="49"/>
    </row>
    <row r="60" spans="2:11" x14ac:dyDescent="0.25">
      <c r="B60" s="129"/>
      <c r="C60" s="21"/>
      <c r="D60" s="20"/>
      <c r="E60" s="20"/>
      <c r="F60" s="45"/>
      <c r="G60" s="45"/>
      <c r="H60" s="28"/>
      <c r="J60" s="46" t="s">
        <v>39</v>
      </c>
    </row>
    <row r="61" spans="2:11" ht="15" x14ac:dyDescent="0.25">
      <c r="B61" s="30"/>
      <c r="C61" s="52" t="s">
        <v>0</v>
      </c>
      <c r="D61" s="34"/>
      <c r="E61" s="34"/>
      <c r="F61" s="35"/>
      <c r="G61" s="35">
        <f>SUM(G46:G59)</f>
        <v>0</v>
      </c>
      <c r="H61" s="36">
        <f>IF(G61&lt;=J61,G61,J61)</f>
        <v>0</v>
      </c>
      <c r="J61" s="33">
        <f>+Resum!C7</f>
        <v>3</v>
      </c>
    </row>
    <row r="62" spans="2:11" ht="6" customHeight="1" x14ac:dyDescent="0.25">
      <c r="B62" s="47"/>
      <c r="C62" s="51"/>
      <c r="D62" s="51"/>
      <c r="E62" s="16"/>
      <c r="F62" s="17"/>
      <c r="G62" s="17"/>
      <c r="H62" s="17"/>
      <c r="K62" s="49"/>
    </row>
    <row r="63" spans="2:11" ht="29.25" customHeight="1" x14ac:dyDescent="0.3">
      <c r="B63" s="30"/>
      <c r="C63" s="21" t="s">
        <v>1</v>
      </c>
      <c r="D63" s="21"/>
      <c r="E63" s="91" t="s">
        <v>78</v>
      </c>
      <c r="F63" s="22" t="s">
        <v>3</v>
      </c>
      <c r="G63" s="22" t="s">
        <v>4</v>
      </c>
      <c r="H63" s="22" t="s">
        <v>14</v>
      </c>
    </row>
    <row r="64" spans="2:11" ht="13.5" customHeight="1" x14ac:dyDescent="0.25">
      <c r="B64" s="129" t="s">
        <v>62</v>
      </c>
      <c r="C64" s="96" t="s">
        <v>68</v>
      </c>
      <c r="D64" s="48"/>
      <c r="E64" s="20"/>
      <c r="F64" s="28"/>
      <c r="G64" s="28"/>
      <c r="H64" s="28"/>
      <c r="K64" s="49"/>
    </row>
    <row r="65" spans="2:11" x14ac:dyDescent="0.25">
      <c r="B65" s="129"/>
      <c r="C65" s="97" t="s">
        <v>69</v>
      </c>
      <c r="D65" s="48"/>
      <c r="E65" s="43"/>
      <c r="F65" s="28">
        <v>1</v>
      </c>
      <c r="G65" s="28">
        <f t="shared" ref="G65:G68" si="2">+E65*F65</f>
        <v>0</v>
      </c>
      <c r="H65" s="28"/>
      <c r="K65" s="49"/>
    </row>
    <row r="66" spans="2:11" ht="27" x14ac:dyDescent="0.25">
      <c r="B66" s="129"/>
      <c r="C66" s="98" t="s">
        <v>70</v>
      </c>
      <c r="D66" s="48"/>
      <c r="E66" s="43"/>
      <c r="F66" s="68">
        <v>0.7</v>
      </c>
      <c r="G66" s="28">
        <f t="shared" si="2"/>
        <v>0</v>
      </c>
      <c r="H66" s="28"/>
      <c r="K66" s="49"/>
    </row>
    <row r="67" spans="2:11" x14ac:dyDescent="0.25">
      <c r="B67" s="129"/>
      <c r="C67" s="98" t="s">
        <v>72</v>
      </c>
      <c r="D67" s="48"/>
      <c r="E67" s="43"/>
      <c r="F67" s="68">
        <v>0.5</v>
      </c>
      <c r="G67" s="28">
        <f t="shared" si="2"/>
        <v>0</v>
      </c>
      <c r="H67" s="28"/>
      <c r="K67" s="49"/>
    </row>
    <row r="68" spans="2:11" x14ac:dyDescent="0.25">
      <c r="B68" s="129"/>
      <c r="C68" s="97" t="s">
        <v>71</v>
      </c>
      <c r="D68" s="48"/>
      <c r="E68" s="43"/>
      <c r="F68" s="28">
        <v>0.25</v>
      </c>
      <c r="G68" s="28">
        <f t="shared" si="2"/>
        <v>0</v>
      </c>
      <c r="H68" s="28"/>
      <c r="K68" s="49"/>
    </row>
    <row r="69" spans="2:11" x14ac:dyDescent="0.25">
      <c r="B69" s="129"/>
      <c r="C69" s="96" t="s">
        <v>73</v>
      </c>
      <c r="D69" s="48"/>
      <c r="E69" s="20"/>
      <c r="F69" s="28"/>
      <c r="G69" s="28"/>
      <c r="H69" s="28"/>
      <c r="K69" s="49"/>
    </row>
    <row r="70" spans="2:11" x14ac:dyDescent="0.25">
      <c r="B70" s="129"/>
      <c r="C70" s="97" t="s">
        <v>74</v>
      </c>
      <c r="D70" s="48"/>
      <c r="E70" s="43"/>
      <c r="F70" s="28">
        <v>0.5</v>
      </c>
      <c r="G70" s="28">
        <f>+E70*F70</f>
        <v>0</v>
      </c>
      <c r="H70" s="28"/>
      <c r="K70" s="49"/>
    </row>
    <row r="71" spans="2:11" x14ac:dyDescent="0.25">
      <c r="B71" s="129"/>
      <c r="C71" s="97" t="s">
        <v>75</v>
      </c>
      <c r="D71" s="48"/>
      <c r="E71" s="43"/>
      <c r="F71" s="28">
        <v>0.3</v>
      </c>
      <c r="G71" s="28">
        <f>+E71*F71</f>
        <v>0</v>
      </c>
      <c r="H71" s="28"/>
      <c r="K71" s="49"/>
    </row>
    <row r="72" spans="2:11" x14ac:dyDescent="0.25">
      <c r="B72" s="129"/>
      <c r="C72" s="97" t="s">
        <v>76</v>
      </c>
      <c r="D72" s="48"/>
      <c r="E72" s="43"/>
      <c r="F72" s="28">
        <v>0.2</v>
      </c>
      <c r="G72" s="28">
        <f>+E72*F72</f>
        <v>0</v>
      </c>
      <c r="H72" s="28"/>
      <c r="K72" s="49"/>
    </row>
    <row r="73" spans="2:11" x14ac:dyDescent="0.25">
      <c r="B73" s="129"/>
      <c r="C73" s="21"/>
      <c r="D73" s="20"/>
      <c r="E73" s="20"/>
      <c r="F73" s="45"/>
      <c r="G73" s="45"/>
      <c r="H73" s="28"/>
      <c r="J73" s="46" t="s">
        <v>67</v>
      </c>
    </row>
    <row r="74" spans="2:11" ht="15" x14ac:dyDescent="0.25">
      <c r="B74" s="129"/>
      <c r="C74" s="52" t="s">
        <v>0</v>
      </c>
      <c r="D74" s="34"/>
      <c r="E74" s="34"/>
      <c r="F74" s="35"/>
      <c r="G74" s="35">
        <f>SUM(G65:G72)</f>
        <v>0</v>
      </c>
      <c r="H74" s="36">
        <f>IF(G74&lt;=J74,G74,J74)</f>
        <v>0</v>
      </c>
      <c r="J74" s="33">
        <f>+Resum!C8</f>
        <v>3</v>
      </c>
    </row>
    <row r="75" spans="2:11" ht="15" x14ac:dyDescent="0.25">
      <c r="B75" s="30"/>
      <c r="C75" s="53"/>
      <c r="D75" s="53"/>
      <c r="E75" s="53"/>
      <c r="F75" s="54"/>
      <c r="G75" s="54"/>
      <c r="H75" s="55"/>
      <c r="J75" s="99"/>
    </row>
    <row r="76" spans="2:11" ht="14.1" customHeight="1" x14ac:dyDescent="0.25">
      <c r="F76" s="13"/>
      <c r="G76" s="13"/>
      <c r="H76" s="13"/>
    </row>
    <row r="77" spans="2:11" ht="14.1" customHeight="1" x14ac:dyDescent="0.3">
      <c r="B77" s="59" t="s">
        <v>8</v>
      </c>
      <c r="C77" s="59"/>
      <c r="D77" s="59"/>
      <c r="E77" s="59"/>
      <c r="F77" s="60"/>
      <c r="G77" s="60"/>
      <c r="H77" s="60"/>
    </row>
    <row r="78" spans="2:11" ht="14.1" customHeight="1" x14ac:dyDescent="0.3">
      <c r="B78" s="59" t="s">
        <v>51</v>
      </c>
      <c r="C78" s="59"/>
      <c r="D78" s="59"/>
      <c r="E78" s="59"/>
      <c r="F78" s="60"/>
      <c r="G78" s="60"/>
      <c r="H78" s="60"/>
    </row>
    <row r="79" spans="2:11" ht="14.1" customHeight="1" x14ac:dyDescent="0.25">
      <c r="F79" s="13"/>
      <c r="G79" s="13"/>
      <c r="H79" s="13"/>
      <c r="J79" s="46" t="s">
        <v>40</v>
      </c>
    </row>
    <row r="80" spans="2:11" ht="25.5" customHeight="1" x14ac:dyDescent="0.3">
      <c r="B80" s="100" t="s">
        <v>80</v>
      </c>
      <c r="C80" s="56"/>
      <c r="D80" s="56"/>
      <c r="E80" s="56"/>
      <c r="F80" s="57"/>
      <c r="G80" s="114">
        <f>+H74+H61+H41+H35+H23</f>
        <v>0</v>
      </c>
      <c r="H80" s="101">
        <f>IF(G80&gt;J80,J80,G80)</f>
        <v>0</v>
      </c>
      <c r="I80" s="58"/>
      <c r="J80" s="33">
        <f>Resum!C9</f>
        <v>40</v>
      </c>
    </row>
    <row r="81" spans="2:12" ht="17.25" x14ac:dyDescent="0.3">
      <c r="B81" s="61"/>
      <c r="C81" s="61"/>
      <c r="D81" s="61"/>
      <c r="E81" s="61"/>
      <c r="F81" s="102"/>
      <c r="G81" s="103"/>
      <c r="H81" s="102"/>
      <c r="I81" s="58"/>
      <c r="J81" s="99"/>
    </row>
    <row r="82" spans="2:12" ht="17.25" x14ac:dyDescent="0.3">
      <c r="G82" s="104"/>
      <c r="I82" s="58"/>
      <c r="J82" s="99"/>
    </row>
    <row r="83" spans="2:12" ht="25.5" customHeight="1" x14ac:dyDescent="0.3">
      <c r="B83" s="105" t="s">
        <v>81</v>
      </c>
      <c r="C83" s="106"/>
      <c r="D83" s="106"/>
      <c r="E83" s="106"/>
      <c r="F83" s="115">
        <f>H74+H61+H41+H35</f>
        <v>0</v>
      </c>
      <c r="G83" s="115">
        <f>F83*40/16</f>
        <v>0</v>
      </c>
      <c r="H83" s="107">
        <f>IF(G83&gt;J80,J80,G83)</f>
        <v>0</v>
      </c>
      <c r="I83" s="58"/>
      <c r="J83" s="99"/>
    </row>
    <row r="84" spans="2:12" ht="17.25" x14ac:dyDescent="0.3">
      <c r="B84" s="108"/>
      <c r="C84" s="109"/>
      <c r="D84" s="109"/>
      <c r="E84" s="109"/>
      <c r="F84" s="58"/>
      <c r="G84" s="110"/>
      <c r="H84" s="111"/>
      <c r="I84" s="58"/>
      <c r="J84" s="99"/>
    </row>
    <row r="85" spans="2:12" ht="38.25" customHeight="1" x14ac:dyDescent="0.25">
      <c r="B85" s="127" t="s">
        <v>47</v>
      </c>
      <c r="C85" s="127"/>
      <c r="D85" s="127"/>
      <c r="E85" s="127"/>
      <c r="F85" s="127"/>
      <c r="G85" s="127"/>
      <c r="H85" s="127"/>
      <c r="L85" s="82"/>
    </row>
    <row r="86" spans="2:12" ht="6" customHeight="1" x14ac:dyDescent="0.25">
      <c r="B86" s="15"/>
      <c r="C86" s="16"/>
      <c r="D86" s="16"/>
      <c r="E86" s="16"/>
      <c r="F86" s="17"/>
      <c r="G86" s="17"/>
      <c r="H86" s="17"/>
    </row>
    <row r="87" spans="2:12" s="66" customFormat="1" ht="27" x14ac:dyDescent="0.2">
      <c r="B87" s="62"/>
      <c r="C87" s="63" t="s">
        <v>1</v>
      </c>
      <c r="D87" s="63"/>
      <c r="E87" s="64" t="s">
        <v>29</v>
      </c>
      <c r="F87" s="65" t="s">
        <v>92</v>
      </c>
      <c r="G87" s="120" t="s">
        <v>93</v>
      </c>
      <c r="H87" s="65" t="s">
        <v>4</v>
      </c>
      <c r="L87" s="85"/>
    </row>
    <row r="88" spans="2:12" s="66" customFormat="1" x14ac:dyDescent="0.25">
      <c r="B88" s="62"/>
      <c r="C88" s="67"/>
      <c r="D88" s="67"/>
      <c r="E88" s="67"/>
      <c r="F88" s="116"/>
      <c r="G88" s="116"/>
      <c r="H88" s="116"/>
      <c r="J88" s="46" t="s">
        <v>94</v>
      </c>
      <c r="L88" s="86"/>
    </row>
    <row r="89" spans="2:12" s="66" customFormat="1" ht="12.75" customHeight="1" x14ac:dyDescent="0.2">
      <c r="B89" s="69" t="s">
        <v>28</v>
      </c>
      <c r="C89" s="48" t="s">
        <v>49</v>
      </c>
      <c r="D89" s="48"/>
      <c r="E89" s="90"/>
      <c r="F89" s="117">
        <v>8.8068999999999995E-3</v>
      </c>
      <c r="G89" s="116">
        <f>E89*F89</f>
        <v>0</v>
      </c>
      <c r="H89" s="116">
        <f>IF(E89*F89&gt;J89,J89,E89*F89)</f>
        <v>0</v>
      </c>
      <c r="J89" s="68">
        <v>45</v>
      </c>
      <c r="K89" s="87"/>
    </row>
    <row r="90" spans="2:12" s="66" customFormat="1" ht="12.75" customHeight="1" x14ac:dyDescent="0.2">
      <c r="B90" s="69" t="s">
        <v>5</v>
      </c>
      <c r="C90" s="48" t="s">
        <v>30</v>
      </c>
      <c r="D90" s="48"/>
      <c r="E90" s="90"/>
      <c r="F90" s="117">
        <v>2.9348999999999998E-3</v>
      </c>
      <c r="G90" s="116">
        <f t="shared" ref="G90:G92" si="3">E90*F90</f>
        <v>0</v>
      </c>
      <c r="H90" s="116">
        <f>IF(E90*F90&gt;J90,J90,E90*F90)</f>
        <v>0</v>
      </c>
      <c r="J90" s="68">
        <v>15</v>
      </c>
      <c r="K90" s="87"/>
    </row>
    <row r="91" spans="2:12" s="66" customFormat="1" ht="12.75" customHeight="1" x14ac:dyDescent="0.2">
      <c r="B91" s="69" t="s">
        <v>6</v>
      </c>
      <c r="C91" s="48" t="s">
        <v>50</v>
      </c>
      <c r="D91" s="48"/>
      <c r="E91" s="90"/>
      <c r="F91" s="117">
        <v>1.7606E-3</v>
      </c>
      <c r="G91" s="116">
        <f t="shared" si="3"/>
        <v>0</v>
      </c>
      <c r="H91" s="116">
        <f>IF(E91*F91&gt;J91,J91,E91*F91)</f>
        <v>0</v>
      </c>
      <c r="J91" s="68">
        <v>9</v>
      </c>
      <c r="K91" s="87"/>
    </row>
    <row r="92" spans="2:12" s="66" customFormat="1" ht="12.75" customHeight="1" x14ac:dyDescent="0.25">
      <c r="B92" s="69" t="s">
        <v>7</v>
      </c>
      <c r="C92" s="48" t="s">
        <v>31</v>
      </c>
      <c r="D92" s="48"/>
      <c r="E92" s="90"/>
      <c r="F92" s="117">
        <v>5.8620000000000005E-4</v>
      </c>
      <c r="G92" s="116">
        <f t="shared" si="3"/>
        <v>0</v>
      </c>
      <c r="H92" s="116">
        <f>IF(E92*F92&gt;J92,J92,E92*F92)</f>
        <v>0</v>
      </c>
      <c r="J92" s="33">
        <v>3</v>
      </c>
      <c r="K92" s="87"/>
    </row>
    <row r="93" spans="2:12" x14ac:dyDescent="0.25">
      <c r="B93" s="30"/>
      <c r="C93" s="20"/>
      <c r="D93" s="20"/>
      <c r="E93" s="20"/>
      <c r="F93" s="28"/>
      <c r="G93" s="28"/>
      <c r="H93" s="28"/>
    </row>
    <row r="94" spans="2:12" ht="17.25" x14ac:dyDescent="0.3">
      <c r="B94" s="52" t="s">
        <v>32</v>
      </c>
      <c r="C94" s="56"/>
      <c r="D94" s="56"/>
      <c r="E94" s="56"/>
      <c r="F94" s="57"/>
      <c r="G94" s="118">
        <f>SUM(G89:G92)</f>
        <v>0</v>
      </c>
      <c r="H94" s="119">
        <f>IF(G94&lt;=J95,G94,J95)</f>
        <v>0</v>
      </c>
      <c r="J94" s="46" t="s">
        <v>41</v>
      </c>
    </row>
    <row r="95" spans="2:12" x14ac:dyDescent="0.25">
      <c r="J95" s="33">
        <f>+Resum!C14</f>
        <v>60</v>
      </c>
    </row>
    <row r="96" spans="2:12" ht="14.25" x14ac:dyDescent="0.3">
      <c r="B96" s="84" t="s">
        <v>52</v>
      </c>
      <c r="C96" s="59"/>
      <c r="D96" s="59"/>
      <c r="E96" s="59"/>
      <c r="F96" s="60"/>
      <c r="G96" s="60"/>
      <c r="H96" s="60"/>
    </row>
    <row r="97" spans="6:10" ht="15.75" x14ac:dyDescent="0.25">
      <c r="J97" s="70" t="s">
        <v>82</v>
      </c>
    </row>
    <row r="98" spans="6:10" ht="15.75" x14ac:dyDescent="0.25">
      <c r="J98" s="71">
        <f>H80+H94</f>
        <v>0</v>
      </c>
    </row>
    <row r="99" spans="6:10" ht="15.75" x14ac:dyDescent="0.25">
      <c r="F99" s="82"/>
      <c r="G99" s="82"/>
      <c r="H99" s="83"/>
      <c r="J99" s="111"/>
    </row>
    <row r="100" spans="6:10" ht="15.75" x14ac:dyDescent="0.25">
      <c r="G100" s="82"/>
      <c r="J100" s="112" t="s">
        <v>83</v>
      </c>
    </row>
    <row r="101" spans="6:10" ht="15.75" x14ac:dyDescent="0.25">
      <c r="G101" s="82"/>
      <c r="J101" s="71">
        <f>H83+H94</f>
        <v>0</v>
      </c>
    </row>
    <row r="102" spans="6:10" x14ac:dyDescent="0.25">
      <c r="G102" s="82"/>
    </row>
    <row r="103" spans="6:10" x14ac:dyDescent="0.25">
      <c r="G103" s="82"/>
    </row>
  </sheetData>
  <sheetProtection algorithmName="SHA-512" hashValue="PwUVqGRTK1iOuYGy7sgwDaG2DhdOCopl6zsnG7kNLCNTJFdLJ0kWSDQIJUpME1MaE/Q+2TIeyPWGZ51xMDAhHA==" saltValue="fHl1f6fy3ZCKgfuBjaH3MQ==" spinCount="100000" sheet="1" objects="1" scenarios="1"/>
  <protectedRanges>
    <protectedRange sqref="E89:E92" name="Rango14"/>
    <protectedRange sqref="E70:E72" name="Rango13"/>
    <protectedRange sqref="E65:E68" name="Rango12"/>
    <protectedRange sqref="E56:E59" name="Rango11"/>
    <protectedRange sqref="E52:E53" name="Rango10"/>
    <protectedRange sqref="E46:E49" name="Rango9"/>
    <protectedRange sqref="E39" name="Rango8"/>
    <protectedRange sqref="E28:E33" name="Rango7"/>
    <protectedRange sqref="E21" name="Rango6"/>
    <protectedRange sqref="E17:E18" name="Rango5"/>
    <protectedRange sqref="B10" name="Rango4"/>
    <protectedRange sqref="B8" name="Rango3"/>
    <protectedRange sqref="B6" name="Rango2"/>
    <protectedRange sqref="B4" name="Rango1"/>
  </protectedRanges>
  <mergeCells count="14">
    <mergeCell ref="B85:H85"/>
    <mergeCell ref="B15:B18"/>
    <mergeCell ref="B28:B33"/>
    <mergeCell ref="B44:B60"/>
    <mergeCell ref="B64:B74"/>
    <mergeCell ref="B38:B41"/>
    <mergeCell ref="B20:B23"/>
    <mergeCell ref="K15:K18"/>
    <mergeCell ref="C2:H2"/>
    <mergeCell ref="B12:H12"/>
    <mergeCell ref="B4:H4"/>
    <mergeCell ref="B6:H6"/>
    <mergeCell ref="B8:H8"/>
    <mergeCell ref="B10:H10"/>
  </mergeCells>
  <printOptions horizontalCentered="1" verticalCentered="1"/>
  <pageMargins left="0.25" right="0.25" top="0.75" bottom="0.75" header="0.3" footer="0.3"/>
  <pageSetup paperSize="8" scale="8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b26950c-472b-4538-89e1-1841ccc33e4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2DE42204BCDD4183FD38D3577FC292" ma:contentTypeVersion="15" ma:contentTypeDescription="Crea un document nou" ma:contentTypeScope="" ma:versionID="3f529995cb5607664b8568b85effc669">
  <xsd:schema xmlns:xsd="http://www.w3.org/2001/XMLSchema" xmlns:xs="http://www.w3.org/2001/XMLSchema" xmlns:p="http://schemas.microsoft.com/office/2006/metadata/properties" xmlns:ns3="db26950c-472b-4538-89e1-1841ccc33e43" xmlns:ns4="684a1fc7-da42-4e9f-9243-d904132a04ee" targetNamespace="http://schemas.microsoft.com/office/2006/metadata/properties" ma:root="true" ma:fieldsID="9bc074e3821351ff033a8b72f2096d0a" ns3:_="" ns4:_="">
    <xsd:import namespace="db26950c-472b-4538-89e1-1841ccc33e43"/>
    <xsd:import namespace="684a1fc7-da42-4e9f-9243-d904132a04e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6950c-472b-4538-89e1-1841ccc33e43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a1fc7-da42-4e9f-9243-d904132a04e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indicació per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DF75D3-2105-4FB0-89DA-8CAEFFF3CC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960A4D-5429-47FB-85BE-5A6842F5D094}">
  <ds:schemaRefs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84a1fc7-da42-4e9f-9243-d904132a04ee"/>
    <ds:schemaRef ds:uri="db26950c-472b-4538-89e1-1841ccc33e4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6A7157-771E-4986-BB55-B01443366B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6950c-472b-4538-89e1-1841ccc33e43"/>
    <ds:schemaRef ds:uri="684a1fc7-da42-4e9f-9243-d904132a04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</vt:lpstr>
      <vt:lpstr>BAREM GP2</vt:lpstr>
      <vt:lpstr>'BAREM GP2'!Área_de_impresión</vt:lpstr>
    </vt:vector>
  </TitlesOfParts>
  <Company>IMAS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90550</dc:creator>
  <cp:lastModifiedBy>Montserrat Hernandez Garcia</cp:lastModifiedBy>
  <cp:lastPrinted>2025-02-05T11:42:57Z</cp:lastPrinted>
  <dcterms:created xsi:type="dcterms:W3CDTF">2006-10-31T11:47:00Z</dcterms:created>
  <dcterms:modified xsi:type="dcterms:W3CDTF">2025-02-25T10:45:58Z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0x010100A62DE42204BCDD4183FD38D3577FC292</vt:lpwstr>
  </property>
</Properties>
</file>